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360" windowHeight="5370" tabRatio="82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UTILIDADES'!$B$1:$J$27</definedName>
    <definedName name="_xlnm.Print_Area" localSheetId="1">'INSTR-HERR'!$A$1:$N$18</definedName>
    <definedName name="_xlnm.Print_Area" localSheetId="2">LOGISTICA!$A$1:$C$19</definedName>
    <definedName name="_xlnm.Print_Area" localSheetId="4">'RESUMEN REGION 2'!$A$3:$D$23</definedName>
    <definedName name="_xlnm.Print_Area" localSheetId="0">'RR HH'!$A$1:$F$15</definedName>
  </definedNames>
  <calcPr calcId="145621"/>
</workbook>
</file>

<file path=xl/calcChain.xml><?xml version="1.0" encoding="utf-8"?>
<calcChain xmlns="http://schemas.openxmlformats.org/spreadsheetml/2006/main">
  <c r="E12" i="6" l="1"/>
  <c r="F12" i="6" s="1"/>
  <c r="D9" i="9" s="1"/>
  <c r="E9" i="9" s="1"/>
  <c r="F9" i="9" s="1"/>
  <c r="G9" i="9" s="1"/>
  <c r="H9" i="9" s="1"/>
  <c r="I9" i="9" s="1"/>
  <c r="J9" i="9" s="1"/>
  <c r="J14" i="5" l="1"/>
  <c r="J15" i="5"/>
  <c r="M15" i="5" s="1"/>
  <c r="H15" i="5"/>
  <c r="J6" i="5"/>
  <c r="K15" i="5" l="1"/>
  <c r="N15" i="5"/>
  <c r="L15" i="5"/>
  <c r="M6" i="5"/>
  <c r="J7" i="5"/>
  <c r="J8" i="5"/>
  <c r="J9" i="5"/>
  <c r="J10" i="5"/>
  <c r="J11" i="5"/>
  <c r="E7" i="6"/>
  <c r="F7" i="6" s="1"/>
  <c r="D6" i="9" s="1"/>
  <c r="E6" i="9" s="1"/>
  <c r="F6" i="9" s="1"/>
  <c r="G6" i="9" s="1"/>
  <c r="H6" i="9" s="1"/>
  <c r="I6" i="9" s="1"/>
  <c r="J6" i="9" s="1"/>
  <c r="E6" i="6"/>
  <c r="F6" i="6" s="1"/>
  <c r="D5" i="9" s="1"/>
  <c r="E5" i="9" s="1"/>
  <c r="F5" i="9" s="1"/>
  <c r="G5" i="9" s="1"/>
  <c r="H5" i="9" s="1"/>
  <c r="I5" i="9" s="1"/>
  <c r="J5" i="9" s="1"/>
  <c r="E13" i="6"/>
  <c r="F13" i="6" s="1"/>
  <c r="D10" i="9" s="1"/>
  <c r="E10" i="9" s="1"/>
  <c r="F10" i="9" s="1"/>
  <c r="G10" i="9" s="1"/>
  <c r="H10" i="9" s="1"/>
  <c r="I10" i="9" s="1"/>
  <c r="J10" i="9" s="1"/>
  <c r="M7" i="5"/>
  <c r="M9" i="5"/>
  <c r="C18" i="4"/>
  <c r="D27" i="9" s="1"/>
  <c r="E27" i="9" s="1"/>
  <c r="F27" i="9" s="1"/>
  <c r="G27" i="9" s="1"/>
  <c r="H27" i="9" s="1"/>
  <c r="I27" i="9" s="1"/>
  <c r="J27" i="9" s="1"/>
  <c r="E11" i="6"/>
  <c r="F11" i="6" s="1"/>
  <c r="D8" i="9" s="1"/>
  <c r="E8" i="9" s="1"/>
  <c r="F8" i="9" s="1"/>
  <c r="G8" i="9" s="1"/>
  <c r="H8" i="9" s="1"/>
  <c r="I8" i="9" s="1"/>
  <c r="J8" i="9" s="1"/>
  <c r="L6" i="5"/>
  <c r="L9" i="5"/>
  <c r="L14" i="5"/>
  <c r="C13" i="4"/>
  <c r="D26" i="9" s="1"/>
  <c r="E26" i="9" s="1"/>
  <c r="F26" i="9" s="1"/>
  <c r="G26" i="9" s="1"/>
  <c r="H26" i="9" s="1"/>
  <c r="I26" i="9" s="1"/>
  <c r="J26" i="9" s="1"/>
  <c r="E10" i="6"/>
  <c r="F10" i="6" s="1"/>
  <c r="D7" i="9" s="1"/>
  <c r="E7" i="9" s="1"/>
  <c r="F7" i="9" s="1"/>
  <c r="G7" i="9" s="1"/>
  <c r="H7" i="9" s="1"/>
  <c r="I7" i="9" s="1"/>
  <c r="J7" i="9" s="1"/>
  <c r="K6" i="5"/>
  <c r="K7" i="5"/>
  <c r="K9" i="5"/>
  <c r="C8" i="4"/>
  <c r="D25" i="9"/>
  <c r="E25" i="9" s="1"/>
  <c r="F25" i="9" s="1"/>
  <c r="G25" i="9" s="1"/>
  <c r="H25" i="9" s="1"/>
  <c r="I25" i="9" s="1"/>
  <c r="J25" i="9" s="1"/>
  <c r="M14" i="5"/>
  <c r="H6" i="5"/>
  <c r="N6" i="5" s="1"/>
  <c r="H7" i="5"/>
  <c r="N7" i="5" s="1"/>
  <c r="H8" i="5"/>
  <c r="H9" i="5"/>
  <c r="N9" i="5" s="1"/>
  <c r="H10" i="5"/>
  <c r="H11" i="5"/>
  <c r="N11" i="5" s="1"/>
  <c r="H14" i="5"/>
  <c r="N10" i="5" l="1"/>
  <c r="L10" i="5"/>
  <c r="K10" i="5"/>
  <c r="L7" i="5"/>
  <c r="L8" i="5"/>
  <c r="M10" i="5"/>
  <c r="K11" i="5"/>
  <c r="M8" i="5"/>
  <c r="N14" i="5"/>
  <c r="N8" i="5"/>
  <c r="L11" i="5"/>
  <c r="M11" i="5"/>
  <c r="K14" i="5"/>
  <c r="K8" i="5"/>
  <c r="M18" i="5" l="1"/>
  <c r="D20" i="9" s="1"/>
  <c r="E20" i="9" s="1"/>
  <c r="F20" i="9" s="1"/>
  <c r="G20" i="9" s="1"/>
  <c r="H20" i="9" s="1"/>
  <c r="I20" i="9" s="1"/>
  <c r="J20" i="9" s="1"/>
  <c r="D10" i="10" s="1"/>
  <c r="D22" i="10" s="1"/>
  <c r="D19" i="9"/>
  <c r="E19" i="9" s="1"/>
  <c r="F19" i="9" s="1"/>
  <c r="G19" i="9" s="1"/>
  <c r="H19" i="9" s="1"/>
  <c r="I19" i="9" s="1"/>
  <c r="J19" i="9" s="1"/>
  <c r="D9" i="10" s="1"/>
  <c r="D15" i="10" s="1"/>
  <c r="D15" i="9"/>
  <c r="E15" i="9" s="1"/>
  <c r="F15" i="9" s="1"/>
  <c r="G15" i="9" s="1"/>
  <c r="H15" i="9" s="1"/>
  <c r="I15" i="9" s="1"/>
  <c r="J15" i="9" s="1"/>
  <c r="D5" i="10" s="1"/>
  <c r="D11" i="10" s="1"/>
  <c r="D17" i="9"/>
  <c r="E17" i="9" s="1"/>
  <c r="F17" i="9" s="1"/>
  <c r="G17" i="9" s="1"/>
  <c r="H17" i="9" s="1"/>
  <c r="I17" i="9" s="1"/>
  <c r="J17" i="9" s="1"/>
  <c r="D7" i="10" s="1"/>
  <c r="N18" i="5"/>
  <c r="K18" i="5"/>
  <c r="D16" i="9" s="1"/>
  <c r="E16" i="9" s="1"/>
  <c r="F16" i="9" s="1"/>
  <c r="G16" i="9" s="1"/>
  <c r="H16" i="9" s="1"/>
  <c r="I16" i="9" s="1"/>
  <c r="J16" i="9" s="1"/>
  <c r="D6" i="10" s="1"/>
  <c r="L18" i="5"/>
  <c r="D18" i="9" s="1"/>
  <c r="E18" i="9" s="1"/>
  <c r="F18" i="9" s="1"/>
  <c r="G18" i="9" s="1"/>
  <c r="H18" i="9" s="1"/>
  <c r="I18" i="9" s="1"/>
  <c r="J18" i="9" s="1"/>
  <c r="D8" i="10" s="1"/>
  <c r="D16" i="10" l="1"/>
  <c r="D21" i="10"/>
  <c r="D17" i="10"/>
  <c r="D12" i="10"/>
  <c r="D18" i="10"/>
  <c r="D14" i="10"/>
  <c r="D20" i="10"/>
  <c r="D13" i="10"/>
  <c r="D19" i="10"/>
</calcChain>
</file>

<file path=xl/sharedStrings.xml><?xml version="1.0" encoding="utf-8"?>
<sst xmlns="http://schemas.openxmlformats.org/spreadsheetml/2006/main" count="212" uniqueCount="68">
  <si>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</si>
  <si>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</si>
  <si>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</si>
  <si>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</si>
  <si>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</si>
  <si>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</si>
  <si>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</si>
  <si>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</si>
  <si>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</si>
  <si>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</si>
  <si>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</si>
  <si>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</si>
  <si>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</si>
  <si>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</si>
  <si>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</si>
  <si>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</si>
  <si>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</si>
  <si>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</si>
  <si>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</si>
  <si>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</si>
  <si>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</si>
  <si>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</si>
  <si>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</si>
  <si>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</si>
  <si>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</si>
  <si>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</si>
  <si>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</si>
  <si>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</si>
  <si>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</si>
  <si>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</si>
  <si>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</si>
  <si>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</si>
  <si>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</si>
  <si>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</si>
  <si>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</si>
  <si>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</si>
  <si>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</si>
  <si>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</si>
  <si>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</si>
  <si>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</si>
  <si>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</si>
  <si>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</si>
  <si>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</si>
  <si>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</si>
  <si>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</si>
  <si>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</si>
  <si>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Sucre</t>
  </si>
  <si>
    <t>SCR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</si>
  <si>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</si>
  <si>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</si>
  <si>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</si>
  <si>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</si>
  <si>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CHU</t>
  </si>
  <si>
    <t>Traslado y estadia</t>
  </si>
  <si>
    <t>Cochabamba</t>
  </si>
  <si>
    <t>CBB</t>
  </si>
  <si>
    <t xml:space="preserve">HERRAMIENTAS, INSTRUMENTOS Técnico de Planta Externa </t>
  </si>
  <si>
    <t>SUELDO 
(SIN IVA)</t>
  </si>
  <si>
    <t>Otras Localidades Chuquisaca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</si>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</sst>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4" fontId="20" fillId="0" borderId="24" xfId="0" applyNumberFormat="1" applyFont="1" applyBorder="1" applyAlignment="1">
      <alignment vertical="top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5" fillId="0" borderId="4" xfId="0" applyFont="1" applyBorder="1" applyAlignment="1">
      <alignment vertical="justify"/>
    </xf>
    <xf numFmtId="0" fontId="15" fillId="0" borderId="46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9" xfId="0" applyFont="1" applyBorder="1" applyAlignment="1">
      <alignment horizontal="center" vertical="justify"/>
    </xf>
    <xf numFmtId="0" fontId="0" fillId="0" borderId="48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9" xfId="0" applyNumberFormat="1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2" xfId="0" applyFont="1" applyFill="1" applyBorder="1" applyAlignment="1">
      <alignment horizontal="center"/>
    </xf>
    <xf numFmtId="0" fontId="4" fillId="5" borderId="53" xfId="0" applyFont="1" applyFill="1" applyBorder="1" applyAlignment="1">
      <alignment horizontal="center"/>
    </xf>
    <xf numFmtId="0" fontId="4" fillId="5" borderId="47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15"/>
  <sheetViews>
    <sheetView tabSelected="1" workbookViewId="0">
      <selection activeCell="A20" sqref="A20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1" t="s">
        <v>36</v>
      </c>
      <c r="B3" s="165" t="s">
        <v>3</v>
      </c>
      <c r="C3" s="157" t="s">
        <v>40</v>
      </c>
      <c r="D3" s="163" t="s">
        <v>57</v>
      </c>
      <c r="E3" s="140" t="s">
        <v>42</v>
      </c>
      <c r="F3" s="155" t="s">
        <v>17</v>
      </c>
    </row>
    <row r="4" spans="1:6" ht="13.5" thickBot="1" x14ac:dyDescent="0.25">
      <c r="A4" s="162"/>
      <c r="B4" s="166"/>
      <c r="C4" s="158"/>
      <c r="D4" s="164"/>
      <c r="E4" s="55">
        <v>0.01</v>
      </c>
      <c r="F4" s="156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54</v>
      </c>
      <c r="B6" s="58" t="s">
        <v>23</v>
      </c>
      <c r="C6" s="64"/>
      <c r="D6" s="59">
        <v>1</v>
      </c>
      <c r="E6" s="60">
        <f>E$4*$D6</f>
        <v>0.01</v>
      </c>
      <c r="F6" s="61">
        <f>SUM(D6:E6)</f>
        <v>1.01</v>
      </c>
    </row>
    <row r="7" spans="1:6" x14ac:dyDescent="0.2">
      <c r="A7" s="57" t="s">
        <v>54</v>
      </c>
      <c r="B7" s="58" t="s">
        <v>24</v>
      </c>
      <c r="C7" s="64"/>
      <c r="D7" s="59">
        <v>1</v>
      </c>
      <c r="E7" s="60">
        <f>E$4*$D7</f>
        <v>0.01</v>
      </c>
      <c r="F7" s="61">
        <f>SUM(D7:E7)</f>
        <v>1.01</v>
      </c>
    </row>
    <row r="8" spans="1:6" x14ac:dyDescent="0.2">
      <c r="A8" s="129"/>
      <c r="B8" s="58"/>
      <c r="C8" s="130"/>
      <c r="D8" s="62"/>
      <c r="E8" s="60"/>
      <c r="F8" s="61"/>
    </row>
    <row r="9" spans="1:6" x14ac:dyDescent="0.2">
      <c r="A9" s="129"/>
      <c r="B9" s="58"/>
      <c r="C9" s="130"/>
      <c r="D9" s="62"/>
      <c r="E9" s="60"/>
      <c r="F9" s="61"/>
    </row>
    <row r="10" spans="1:6" x14ac:dyDescent="0.2">
      <c r="A10" s="57" t="s">
        <v>46</v>
      </c>
      <c r="B10" s="58" t="s">
        <v>23</v>
      </c>
      <c r="C10" s="64"/>
      <c r="D10" s="59">
        <v>1</v>
      </c>
      <c r="E10" s="60">
        <f>E$4*$D10</f>
        <v>0.01</v>
      </c>
      <c r="F10" s="61">
        <f>SUM(D10:E10)</f>
        <v>1.01</v>
      </c>
    </row>
    <row r="11" spans="1:6" x14ac:dyDescent="0.2">
      <c r="A11" s="57" t="s">
        <v>46</v>
      </c>
      <c r="B11" s="58" t="s">
        <v>24</v>
      </c>
      <c r="C11" s="64"/>
      <c r="D11" s="59">
        <v>1</v>
      </c>
      <c r="E11" s="60">
        <f>E$4*$D11</f>
        <v>0.01</v>
      </c>
      <c r="F11" s="61">
        <f>SUM(D11:E11)</f>
        <v>1.01</v>
      </c>
    </row>
    <row r="12" spans="1:6" x14ac:dyDescent="0.2">
      <c r="A12" s="129" t="s">
        <v>58</v>
      </c>
      <c r="B12" s="58" t="s">
        <v>23</v>
      </c>
      <c r="C12" s="130"/>
      <c r="D12" s="59">
        <v>1</v>
      </c>
      <c r="E12" s="60">
        <f>E$4*$D12</f>
        <v>0.01</v>
      </c>
      <c r="F12" s="61">
        <f>SUM(D12:E12)</f>
        <v>1.01</v>
      </c>
    </row>
    <row r="13" spans="1:6" x14ac:dyDescent="0.2">
      <c r="A13" s="129" t="s">
        <v>58</v>
      </c>
      <c r="B13" s="58" t="s">
        <v>24</v>
      </c>
      <c r="C13" s="130"/>
      <c r="D13" s="59">
        <v>1</v>
      </c>
      <c r="E13" s="60">
        <f>E$4*$D13</f>
        <v>0.01</v>
      </c>
      <c r="F13" s="61">
        <f>SUM(D13:E13)</f>
        <v>1.01</v>
      </c>
    </row>
    <row r="14" spans="1:6" ht="13.5" thickBot="1" x14ac:dyDescent="0.25">
      <c r="A14" s="167"/>
      <c r="B14" s="168"/>
      <c r="C14" s="168"/>
      <c r="D14" s="168"/>
      <c r="E14" s="169"/>
      <c r="F14" s="61"/>
    </row>
    <row r="15" spans="1:6" ht="13.5" thickBot="1" x14ac:dyDescent="0.25">
      <c r="A15" s="159"/>
      <c r="B15" s="160"/>
      <c r="C15" s="160"/>
      <c r="D15" s="160"/>
      <c r="E15" s="160"/>
      <c r="F15" s="63"/>
    </row>
  </sheetData>
  <mergeCells count="7">
    <mergeCell ref="F3:F4"/>
    <mergeCell ref="C3:C4"/>
    <mergeCell ref="A15:E15"/>
    <mergeCell ref="A3:A4"/>
    <mergeCell ref="D3:D4"/>
    <mergeCell ref="B3:B4"/>
    <mergeCell ref="A14:E14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N27"/>
  <sheetViews>
    <sheetView workbookViewId="0">
      <selection sqref="A1:N1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5" width="6.5703125" customWidth="1"/>
    <col min="6" max="6" width="5.7109375" bestFit="1" customWidth="1"/>
    <col min="7" max="7" width="8.85546875" bestFit="1" customWidth="1"/>
    <col min="8" max="8" width="6.140625" customWidth="1"/>
    <col min="9" max="9" width="9.42578125" customWidth="1"/>
    <col min="10" max="10" width="9.140625" customWidth="1"/>
    <col min="11" max="12" width="15" bestFit="1" customWidth="1"/>
    <col min="13" max="13" width="15" customWidth="1"/>
    <col min="14" max="14" width="13.28515625" customWidth="1"/>
  </cols>
  <sheetData>
    <row r="1" spans="1:14" ht="18" customHeight="1" x14ac:dyDescent="0.2">
      <c r="A1" s="170" t="s">
        <v>34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13.5" thickBot="1" x14ac:dyDescent="0.25"/>
    <row r="3" spans="1:14" ht="22.5" x14ac:dyDescent="0.2">
      <c r="A3" s="5"/>
      <c r="B3" s="25" t="s">
        <v>6</v>
      </c>
      <c r="C3" s="26" t="s">
        <v>7</v>
      </c>
      <c r="D3" s="138" t="s">
        <v>59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8</v>
      </c>
      <c r="J3" s="27" t="s">
        <v>9</v>
      </c>
      <c r="K3" s="24" t="s">
        <v>49</v>
      </c>
      <c r="L3" s="24" t="s">
        <v>49</v>
      </c>
      <c r="M3" s="24" t="s">
        <v>49</v>
      </c>
      <c r="N3" s="24" t="s">
        <v>10</v>
      </c>
    </row>
    <row r="4" spans="1:14" ht="13.5" thickBot="1" x14ac:dyDescent="0.25">
      <c r="A4" s="29" t="s">
        <v>13</v>
      </c>
      <c r="B4" s="30"/>
      <c r="C4" s="31"/>
      <c r="D4" s="32" t="s">
        <v>5</v>
      </c>
      <c r="E4" s="32" t="s">
        <v>55</v>
      </c>
      <c r="F4" s="32" t="s">
        <v>47</v>
      </c>
      <c r="G4" s="32" t="s">
        <v>52</v>
      </c>
      <c r="H4" s="32" t="s">
        <v>4</v>
      </c>
      <c r="I4" s="32" t="s">
        <v>11</v>
      </c>
      <c r="J4" s="32" t="s">
        <v>12</v>
      </c>
      <c r="K4" s="32" t="s">
        <v>55</v>
      </c>
      <c r="L4" s="32" t="s">
        <v>47</v>
      </c>
      <c r="M4" s="32" t="s">
        <v>52</v>
      </c>
      <c r="N4" s="33" t="s">
        <v>16</v>
      </c>
    </row>
    <row r="5" spans="1:14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8"/>
      <c r="J5" s="38"/>
      <c r="K5" s="38"/>
      <c r="L5" s="38"/>
      <c r="M5" s="38"/>
      <c r="N5" s="39" t="s">
        <v>1</v>
      </c>
    </row>
    <row r="6" spans="1:14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f t="shared" ref="H6:H11" si="0">SUM(E6:G6)</f>
        <v>3</v>
      </c>
      <c r="I6" s="42">
        <v>5</v>
      </c>
      <c r="J6" s="66">
        <f>1/I6</f>
        <v>0.2</v>
      </c>
      <c r="K6" s="74">
        <f t="shared" ref="K6:M11" si="1">+$J6*E6*$D6/12</f>
        <v>1.6666666666666666E-2</v>
      </c>
      <c r="L6" s="74">
        <f t="shared" si="1"/>
        <v>1.6666666666666666E-2</v>
      </c>
      <c r="M6" s="74">
        <f t="shared" si="1"/>
        <v>1.6666666666666666E-2</v>
      </c>
      <c r="N6" s="67">
        <f t="shared" ref="N6:N11" si="2">+D6*H6*J6/12</f>
        <v>5.000000000000001E-2</v>
      </c>
    </row>
    <row r="7" spans="1:14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f t="shared" si="0"/>
        <v>3</v>
      </c>
      <c r="I7" s="8">
        <v>1</v>
      </c>
      <c r="J7" s="70">
        <f t="shared" ref="J7:J11" si="3">1/I7</f>
        <v>1</v>
      </c>
      <c r="K7" s="75">
        <f t="shared" si="1"/>
        <v>8.3333333333333329E-2</v>
      </c>
      <c r="L7" s="75">
        <f t="shared" si="1"/>
        <v>8.3333333333333329E-2</v>
      </c>
      <c r="M7" s="75">
        <f t="shared" si="1"/>
        <v>8.3333333333333329E-2</v>
      </c>
      <c r="N7" s="68">
        <f t="shared" si="2"/>
        <v>0.25</v>
      </c>
    </row>
    <row r="8" spans="1:14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f t="shared" si="0"/>
        <v>3</v>
      </c>
      <c r="I8" s="8">
        <v>0.5</v>
      </c>
      <c r="J8" s="70">
        <f t="shared" si="3"/>
        <v>2</v>
      </c>
      <c r="K8" s="75">
        <f t="shared" si="1"/>
        <v>0.16666666666666666</v>
      </c>
      <c r="L8" s="75">
        <f t="shared" si="1"/>
        <v>0.16666666666666666</v>
      </c>
      <c r="M8" s="75">
        <f t="shared" si="1"/>
        <v>0.16666666666666666</v>
      </c>
      <c r="N8" s="68">
        <f t="shared" si="2"/>
        <v>0.5</v>
      </c>
    </row>
    <row r="9" spans="1:14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9">
        <f t="shared" si="0"/>
        <v>3</v>
      </c>
      <c r="I9" s="8">
        <v>2</v>
      </c>
      <c r="J9" s="70">
        <f t="shared" si="3"/>
        <v>0.5</v>
      </c>
      <c r="K9" s="75">
        <f t="shared" si="1"/>
        <v>4.1666666666666664E-2</v>
      </c>
      <c r="L9" s="75">
        <f t="shared" si="1"/>
        <v>4.1666666666666664E-2</v>
      </c>
      <c r="M9" s="75">
        <f t="shared" si="1"/>
        <v>4.1666666666666664E-2</v>
      </c>
      <c r="N9" s="68">
        <f t="shared" si="2"/>
        <v>0.125</v>
      </c>
    </row>
    <row r="10" spans="1:14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f t="shared" si="0"/>
        <v>3</v>
      </c>
      <c r="I10" s="8">
        <v>2</v>
      </c>
      <c r="J10" s="70">
        <f t="shared" si="3"/>
        <v>0.5</v>
      </c>
      <c r="K10" s="75">
        <f t="shared" si="1"/>
        <v>4.1666666666666664E-2</v>
      </c>
      <c r="L10" s="75">
        <f t="shared" si="1"/>
        <v>4.1666666666666664E-2</v>
      </c>
      <c r="M10" s="75">
        <f t="shared" si="1"/>
        <v>4.1666666666666664E-2</v>
      </c>
      <c r="N10" s="68">
        <f t="shared" si="2"/>
        <v>0.125</v>
      </c>
    </row>
    <row r="11" spans="1:14" ht="45" x14ac:dyDescent="0.2">
      <c r="A11" s="28">
        <v>6</v>
      </c>
      <c r="B11" s="7" t="s">
        <v>48</v>
      </c>
      <c r="C11" s="8" t="s">
        <v>28</v>
      </c>
      <c r="D11" s="22">
        <v>1</v>
      </c>
      <c r="E11" s="9">
        <v>1</v>
      </c>
      <c r="F11" s="6">
        <v>1</v>
      </c>
      <c r="G11" s="9">
        <v>1</v>
      </c>
      <c r="H11" s="9">
        <f t="shared" si="0"/>
        <v>3</v>
      </c>
      <c r="I11" s="8">
        <v>1</v>
      </c>
      <c r="J11" s="70">
        <f t="shared" si="3"/>
        <v>1</v>
      </c>
      <c r="K11" s="75">
        <f t="shared" si="1"/>
        <v>8.3333333333333329E-2</v>
      </c>
      <c r="L11" s="75">
        <f t="shared" si="1"/>
        <v>8.3333333333333329E-2</v>
      </c>
      <c r="M11" s="75">
        <f t="shared" si="1"/>
        <v>8.3333333333333329E-2</v>
      </c>
      <c r="N11" s="68">
        <f t="shared" si="2"/>
        <v>0.25</v>
      </c>
    </row>
    <row r="12" spans="1:14" ht="13.5" thickBot="1" x14ac:dyDescent="0.25">
      <c r="A12" s="45"/>
      <c r="B12" s="46"/>
      <c r="C12" s="47"/>
      <c r="D12" s="48"/>
      <c r="E12" s="49"/>
      <c r="F12" s="49"/>
      <c r="G12" s="49"/>
      <c r="H12" s="49"/>
      <c r="I12" s="47"/>
      <c r="J12" s="72"/>
      <c r="K12" s="76"/>
      <c r="L12" s="76"/>
      <c r="M12" s="76"/>
      <c r="N12" s="69"/>
    </row>
    <row r="13" spans="1:14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77"/>
      <c r="L13" s="77"/>
      <c r="M13" s="77"/>
      <c r="N13" s="73" t="s">
        <v>1</v>
      </c>
    </row>
    <row r="14" spans="1:14" x14ac:dyDescent="0.2">
      <c r="A14" s="40">
        <v>1</v>
      </c>
      <c r="B14" s="147" t="s">
        <v>67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f>SUM(E14:G14)</f>
        <v>3</v>
      </c>
      <c r="I14" s="42">
        <v>3</v>
      </c>
      <c r="J14" s="66">
        <f>1/I14</f>
        <v>0.33333333333333331</v>
      </c>
      <c r="K14" s="80">
        <f t="shared" ref="K14:M15" si="4">+$J14*E14*$D14/12</f>
        <v>2.7777777777777776E-2</v>
      </c>
      <c r="L14" s="80">
        <f t="shared" si="4"/>
        <v>2.7777777777777776E-2</v>
      </c>
      <c r="M14" s="80">
        <f t="shared" si="4"/>
        <v>2.7777777777777776E-2</v>
      </c>
      <c r="N14" s="81">
        <f>+D14*H14*J14/12</f>
        <v>8.3333333333333329E-2</v>
      </c>
    </row>
    <row r="15" spans="1:14" ht="22.5" x14ac:dyDescent="0.2">
      <c r="A15" s="149">
        <v>2</v>
      </c>
      <c r="B15" s="148" t="s">
        <v>66</v>
      </c>
      <c r="C15" s="8" t="s">
        <v>15</v>
      </c>
      <c r="D15" s="22">
        <v>1</v>
      </c>
      <c r="E15" s="6">
        <v>1</v>
      </c>
      <c r="F15" s="6">
        <v>1</v>
      </c>
      <c r="G15" s="6">
        <v>0</v>
      </c>
      <c r="H15" s="9">
        <f>SUM(E15:G15)</f>
        <v>2</v>
      </c>
      <c r="I15" s="8">
        <v>10</v>
      </c>
      <c r="J15" s="70">
        <f t="shared" ref="J15" si="5">1/I15</f>
        <v>0.1</v>
      </c>
      <c r="K15" s="150">
        <f t="shared" si="4"/>
        <v>8.3333333333333332E-3</v>
      </c>
      <c r="L15" s="150">
        <f t="shared" si="4"/>
        <v>8.3333333333333332E-3</v>
      </c>
      <c r="M15" s="150">
        <f t="shared" si="4"/>
        <v>0</v>
      </c>
      <c r="N15" s="151">
        <f>+D15*H15*J15/12</f>
        <v>1.6666666666666666E-2</v>
      </c>
    </row>
    <row r="16" spans="1:14" ht="13.5" thickBot="1" x14ac:dyDescent="0.25">
      <c r="A16" s="71"/>
      <c r="B16" s="82"/>
      <c r="C16" s="83"/>
      <c r="D16" s="84"/>
      <c r="E16" s="85"/>
      <c r="F16" s="85"/>
      <c r="G16" s="85"/>
      <c r="H16" s="85"/>
      <c r="I16" s="83"/>
      <c r="J16" s="86"/>
      <c r="K16" s="87"/>
      <c r="L16" s="87"/>
      <c r="M16" s="87"/>
      <c r="N16" s="88"/>
    </row>
    <row r="17" spans="1:14" ht="13.5" thickBot="1" x14ac:dyDescent="0.25">
      <c r="A17" s="95"/>
      <c r="B17" s="96"/>
      <c r="C17" s="89"/>
      <c r="D17" s="90"/>
      <c r="E17" s="91"/>
      <c r="F17" s="91"/>
      <c r="G17" s="91"/>
      <c r="H17" s="91"/>
      <c r="I17" s="89"/>
      <c r="J17" s="92"/>
      <c r="K17" s="93"/>
      <c r="L17" s="93"/>
      <c r="M17" s="93"/>
      <c r="N17" s="94"/>
    </row>
    <row r="18" spans="1:14" ht="13.5" customHeight="1" thickBot="1" x14ac:dyDescent="0.25">
      <c r="A18" s="171" t="s">
        <v>39</v>
      </c>
      <c r="B18" s="172"/>
      <c r="C18" s="172"/>
      <c r="D18" s="172"/>
      <c r="E18" s="172"/>
      <c r="F18" s="172"/>
      <c r="G18" s="172"/>
      <c r="H18" s="172"/>
      <c r="I18" s="172"/>
      <c r="J18" s="173"/>
      <c r="K18" s="78">
        <f t="shared" ref="K18:N18" si="6">SUM(K6:K16)</f>
        <v>0.4694444444444445</v>
      </c>
      <c r="L18" s="78">
        <f t="shared" si="6"/>
        <v>0.4694444444444445</v>
      </c>
      <c r="M18" s="78">
        <f t="shared" si="6"/>
        <v>0.46111111111111114</v>
      </c>
      <c r="N18" s="79">
        <f t="shared" si="6"/>
        <v>1.4</v>
      </c>
    </row>
    <row r="19" spans="1:1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</sheetData>
  <mergeCells count="2">
    <mergeCell ref="A1:N1"/>
    <mergeCell ref="A18:J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H14 H6 H7:H8 H9:H10 H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19"/>
  <sheetViews>
    <sheetView zoomScale="85" zoomScaleNormal="85" workbookViewId="0">
      <selection activeCell="A9" sqref="A9"/>
    </sheetView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39" t="s">
        <v>60</v>
      </c>
    </row>
    <row r="4" spans="1:3" x14ac:dyDescent="0.2">
      <c r="A4" s="15"/>
      <c r="B4" s="16"/>
      <c r="C4" s="17"/>
    </row>
    <row r="5" spans="1:3" x14ac:dyDescent="0.2">
      <c r="A5" s="14" t="s">
        <v>54</v>
      </c>
      <c r="B5" s="11" t="s">
        <v>35</v>
      </c>
      <c r="C5" s="50">
        <v>1</v>
      </c>
    </row>
    <row r="6" spans="1:3" x14ac:dyDescent="0.2">
      <c r="A6" s="14" t="s">
        <v>54</v>
      </c>
      <c r="B6" s="11" t="s">
        <v>43</v>
      </c>
      <c r="C6" s="50">
        <v>1</v>
      </c>
    </row>
    <row r="7" spans="1:3" x14ac:dyDescent="0.2">
      <c r="A7" s="14" t="s">
        <v>54</v>
      </c>
      <c r="B7" s="11" t="s">
        <v>41</v>
      </c>
      <c r="C7" s="50">
        <v>1</v>
      </c>
    </row>
    <row r="8" spans="1:3" x14ac:dyDescent="0.2">
      <c r="A8" s="174" t="s">
        <v>50</v>
      </c>
      <c r="B8" s="175"/>
      <c r="C8" s="21">
        <f>SUM(C5:C7)</f>
        <v>3</v>
      </c>
    </row>
    <row r="9" spans="1:3" x14ac:dyDescent="0.2">
      <c r="A9" s="14"/>
      <c r="B9" s="12"/>
      <c r="C9" s="21"/>
    </row>
    <row r="10" spans="1:3" x14ac:dyDescent="0.2">
      <c r="A10" s="13" t="s">
        <v>46</v>
      </c>
      <c r="B10" s="11" t="s">
        <v>35</v>
      </c>
      <c r="C10" s="50">
        <v>1</v>
      </c>
    </row>
    <row r="11" spans="1:3" x14ac:dyDescent="0.2">
      <c r="A11" s="13" t="s">
        <v>46</v>
      </c>
      <c r="B11" s="11" t="s">
        <v>43</v>
      </c>
      <c r="C11" s="50">
        <v>1</v>
      </c>
    </row>
    <row r="12" spans="1:3" x14ac:dyDescent="0.2">
      <c r="A12" s="13" t="s">
        <v>46</v>
      </c>
      <c r="B12" s="11" t="s">
        <v>41</v>
      </c>
      <c r="C12" s="50">
        <v>1</v>
      </c>
    </row>
    <row r="13" spans="1:3" x14ac:dyDescent="0.2">
      <c r="A13" s="174" t="s">
        <v>50</v>
      </c>
      <c r="B13" s="175"/>
      <c r="C13" s="21">
        <f>SUM(C10:C12)</f>
        <v>3</v>
      </c>
    </row>
    <row r="14" spans="1:3" x14ac:dyDescent="0.2">
      <c r="A14" s="141" t="s">
        <v>58</v>
      </c>
      <c r="B14" s="11" t="s">
        <v>35</v>
      </c>
      <c r="C14" s="50">
        <v>1</v>
      </c>
    </row>
    <row r="15" spans="1:3" x14ac:dyDescent="0.2">
      <c r="A15" s="141" t="s">
        <v>58</v>
      </c>
      <c r="B15" s="11" t="s">
        <v>43</v>
      </c>
      <c r="C15" s="50">
        <v>1</v>
      </c>
    </row>
    <row r="16" spans="1:3" x14ac:dyDescent="0.2">
      <c r="A16" s="141" t="s">
        <v>58</v>
      </c>
      <c r="B16" s="11" t="s">
        <v>41</v>
      </c>
      <c r="C16" s="50">
        <v>1</v>
      </c>
    </row>
    <row r="17" spans="1:3" x14ac:dyDescent="0.2">
      <c r="A17" s="141" t="s">
        <v>58</v>
      </c>
      <c r="B17" s="135" t="s">
        <v>53</v>
      </c>
      <c r="C17" s="50">
        <v>1</v>
      </c>
    </row>
    <row r="18" spans="1:3" ht="13.5" thickBot="1" x14ac:dyDescent="0.25">
      <c r="A18" s="174" t="s">
        <v>50</v>
      </c>
      <c r="B18" s="175"/>
      <c r="C18" s="21">
        <f>SUM(C14:C17)</f>
        <v>4</v>
      </c>
    </row>
    <row r="19" spans="1:3" ht="13.5" thickBot="1" x14ac:dyDescent="0.25">
      <c r="A19" s="176"/>
      <c r="B19" s="177"/>
      <c r="C19" s="20"/>
    </row>
  </sheetData>
  <mergeCells count="4">
    <mergeCell ref="A18:B18"/>
    <mergeCell ref="A19:B19"/>
    <mergeCell ref="A8:B8"/>
    <mergeCell ref="A13:B13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97"/>
  <sheetViews>
    <sheetView topLeftCell="B7" zoomScale="93" workbookViewId="0">
      <selection activeCell="B27" sqref="B27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80" t="s">
        <v>36</v>
      </c>
      <c r="C3" s="185" t="s">
        <v>33</v>
      </c>
      <c r="D3" s="182" t="s">
        <v>61</v>
      </c>
      <c r="E3" s="142" t="s">
        <v>18</v>
      </c>
      <c r="F3" s="157" t="s">
        <v>21</v>
      </c>
      <c r="G3" s="142" t="s">
        <v>19</v>
      </c>
      <c r="H3" s="157" t="s">
        <v>22</v>
      </c>
      <c r="I3" s="142" t="s">
        <v>20</v>
      </c>
      <c r="J3" s="143" t="s">
        <v>62</v>
      </c>
    </row>
    <row r="4" spans="2:10" ht="13.5" thickBot="1" x14ac:dyDescent="0.25">
      <c r="B4" s="181"/>
      <c r="C4" s="186"/>
      <c r="D4" s="183"/>
      <c r="E4" s="105">
        <v>0.01</v>
      </c>
      <c r="F4" s="184"/>
      <c r="G4" s="105">
        <v>0.01</v>
      </c>
      <c r="H4" s="184"/>
      <c r="I4" s="105">
        <v>0.01</v>
      </c>
      <c r="J4" s="144"/>
    </row>
    <row r="5" spans="2:10" x14ac:dyDescent="0.2">
      <c r="B5" s="106" t="s">
        <v>54</v>
      </c>
      <c r="C5" s="103" t="s">
        <v>23</v>
      </c>
      <c r="D5" s="107">
        <f>+'RR HH'!F6</f>
        <v>1.01</v>
      </c>
      <c r="E5" s="107">
        <f t="shared" ref="E5:E10" si="0">E$4*D5</f>
        <v>1.01E-2</v>
      </c>
      <c r="F5" s="107">
        <f>+E5+D5</f>
        <v>1.0201</v>
      </c>
      <c r="G5" s="107">
        <f t="shared" ref="G5:G10" si="1">+G$4*F5</f>
        <v>1.0201E-2</v>
      </c>
      <c r="H5" s="107">
        <f>+G5+F5</f>
        <v>1.0303009999999999</v>
      </c>
      <c r="I5" s="107">
        <f t="shared" ref="I5:I10" si="2">+I$4*H5</f>
        <v>1.030301E-2</v>
      </c>
      <c r="J5" s="108">
        <f>+I5+H5</f>
        <v>1.0406040099999998</v>
      </c>
    </row>
    <row r="6" spans="2:10" x14ac:dyDescent="0.2">
      <c r="B6" s="109" t="s">
        <v>54</v>
      </c>
      <c r="C6" s="104" t="s">
        <v>24</v>
      </c>
      <c r="D6" s="110">
        <f>+'RR HH'!F7</f>
        <v>1.01</v>
      </c>
      <c r="E6" s="110">
        <f t="shared" si="0"/>
        <v>1.01E-2</v>
      </c>
      <c r="F6" s="110">
        <f t="shared" ref="F6:F8" si="3">+E6+D6</f>
        <v>1.0201</v>
      </c>
      <c r="G6" s="110">
        <f t="shared" si="1"/>
        <v>1.0201E-2</v>
      </c>
      <c r="H6" s="110">
        <f t="shared" ref="H6:H8" si="4">+G6+F6</f>
        <v>1.0303009999999999</v>
      </c>
      <c r="I6" s="110">
        <f t="shared" si="2"/>
        <v>1.030301E-2</v>
      </c>
      <c r="J6" s="111">
        <f t="shared" ref="J6:J8" si="5">+I6+H6</f>
        <v>1.0406040099999998</v>
      </c>
    </row>
    <row r="7" spans="2:10" x14ac:dyDescent="0.2">
      <c r="B7" s="109" t="s">
        <v>46</v>
      </c>
      <c r="C7" s="104" t="s">
        <v>23</v>
      </c>
      <c r="D7" s="110">
        <f>+'RR HH'!F10</f>
        <v>1.01</v>
      </c>
      <c r="E7" s="110">
        <f t="shared" si="0"/>
        <v>1.01E-2</v>
      </c>
      <c r="F7" s="110">
        <f t="shared" si="3"/>
        <v>1.0201</v>
      </c>
      <c r="G7" s="110">
        <f t="shared" si="1"/>
        <v>1.0201E-2</v>
      </c>
      <c r="H7" s="110">
        <f t="shared" si="4"/>
        <v>1.0303009999999999</v>
      </c>
      <c r="I7" s="110">
        <f t="shared" si="2"/>
        <v>1.030301E-2</v>
      </c>
      <c r="J7" s="111">
        <f t="shared" si="5"/>
        <v>1.0406040099999998</v>
      </c>
    </row>
    <row r="8" spans="2:10" x14ac:dyDescent="0.2">
      <c r="B8" s="109" t="s">
        <v>46</v>
      </c>
      <c r="C8" s="104" t="s">
        <v>24</v>
      </c>
      <c r="D8" s="110">
        <f>+'RR HH'!F11</f>
        <v>1.01</v>
      </c>
      <c r="E8" s="110">
        <f t="shared" si="0"/>
        <v>1.01E-2</v>
      </c>
      <c r="F8" s="110">
        <f t="shared" si="3"/>
        <v>1.0201</v>
      </c>
      <c r="G8" s="110">
        <f t="shared" si="1"/>
        <v>1.0201E-2</v>
      </c>
      <c r="H8" s="110">
        <f t="shared" si="4"/>
        <v>1.0303009999999999</v>
      </c>
      <c r="I8" s="110">
        <f t="shared" si="2"/>
        <v>1.030301E-2</v>
      </c>
      <c r="J8" s="111">
        <f t="shared" si="5"/>
        <v>1.0406040099999998</v>
      </c>
    </row>
    <row r="9" spans="2:10" x14ac:dyDescent="0.2">
      <c r="B9" s="109" t="s">
        <v>58</v>
      </c>
      <c r="C9" s="104" t="s">
        <v>23</v>
      </c>
      <c r="D9" s="110">
        <f>+'RR HH'!F12</f>
        <v>1.01</v>
      </c>
      <c r="E9" s="110">
        <f t="shared" ref="E9" si="6">E$4*D9</f>
        <v>1.01E-2</v>
      </c>
      <c r="F9" s="110">
        <f>+E9+D9</f>
        <v>1.0201</v>
      </c>
      <c r="G9" s="110">
        <f t="shared" ref="G9" si="7">+G$4*F9</f>
        <v>1.0201E-2</v>
      </c>
      <c r="H9" s="110">
        <f>+G9+F9</f>
        <v>1.0303009999999999</v>
      </c>
      <c r="I9" s="110">
        <f t="shared" ref="I9" si="8">+I$4*H9</f>
        <v>1.030301E-2</v>
      </c>
      <c r="J9" s="111">
        <f>+I9+H9</f>
        <v>1.0406040099999998</v>
      </c>
    </row>
    <row r="10" spans="2:10" ht="13.5" thickBot="1" x14ac:dyDescent="0.25">
      <c r="B10" s="112" t="s">
        <v>58</v>
      </c>
      <c r="C10" s="136" t="s">
        <v>24</v>
      </c>
      <c r="D10" s="113">
        <f>+'RR HH'!F13</f>
        <v>1.01</v>
      </c>
      <c r="E10" s="113">
        <f t="shared" si="0"/>
        <v>1.01E-2</v>
      </c>
      <c r="F10" s="113">
        <f>+E10+D10</f>
        <v>1.0201</v>
      </c>
      <c r="G10" s="113">
        <f t="shared" si="1"/>
        <v>1.0201E-2</v>
      </c>
      <c r="H10" s="113">
        <f>+G10+F10</f>
        <v>1.0303009999999999</v>
      </c>
      <c r="I10" s="113">
        <f t="shared" si="2"/>
        <v>1.030301E-2</v>
      </c>
      <c r="J10" s="114">
        <f>+I10+H10</f>
        <v>1.0406040099999998</v>
      </c>
    </row>
    <row r="11" spans="2:10" x14ac:dyDescent="0.2">
      <c r="B11" s="115"/>
      <c r="C11" s="115"/>
      <c r="D11" s="115"/>
      <c r="E11" s="115"/>
      <c r="F11" s="115"/>
      <c r="G11" s="115"/>
      <c r="H11" s="115"/>
      <c r="I11" s="115"/>
      <c r="J11" s="115"/>
    </row>
    <row r="12" spans="2:10" ht="13.5" thickBot="1" x14ac:dyDescent="0.25">
      <c r="B12" s="115"/>
      <c r="C12" s="115"/>
      <c r="D12" s="115"/>
      <c r="E12" s="115"/>
      <c r="F12" s="115"/>
      <c r="G12" s="115"/>
      <c r="H12" s="115"/>
      <c r="I12" s="115"/>
      <c r="J12" s="115"/>
    </row>
    <row r="13" spans="2:10" ht="33.75" x14ac:dyDescent="0.2">
      <c r="B13" s="180" t="s">
        <v>36</v>
      </c>
      <c r="C13" s="187" t="s">
        <v>33</v>
      </c>
      <c r="D13" s="182" t="s">
        <v>61</v>
      </c>
      <c r="E13" s="142" t="s">
        <v>18</v>
      </c>
      <c r="F13" s="157" t="s">
        <v>21</v>
      </c>
      <c r="G13" s="142" t="s">
        <v>19</v>
      </c>
      <c r="H13" s="157" t="s">
        <v>22</v>
      </c>
      <c r="I13" s="142" t="s">
        <v>20</v>
      </c>
      <c r="J13" s="143" t="s">
        <v>62</v>
      </c>
    </row>
    <row r="14" spans="2:10" ht="13.5" thickBot="1" x14ac:dyDescent="0.25">
      <c r="B14" s="181"/>
      <c r="C14" s="188"/>
      <c r="D14" s="183"/>
      <c r="E14" s="105">
        <v>0.01</v>
      </c>
      <c r="F14" s="184"/>
      <c r="G14" s="105">
        <v>0.01</v>
      </c>
      <c r="H14" s="184"/>
      <c r="I14" s="105">
        <v>0.01</v>
      </c>
      <c r="J14" s="144"/>
    </row>
    <row r="15" spans="2:10" ht="22.5" x14ac:dyDescent="0.2">
      <c r="B15" s="106" t="s">
        <v>54</v>
      </c>
      <c r="C15" s="145" t="s">
        <v>56</v>
      </c>
      <c r="D15" s="124">
        <f>SUM('INSTR-HERR'!K6:K11)</f>
        <v>0.43333333333333335</v>
      </c>
      <c r="E15" s="124">
        <f>E$14*D15</f>
        <v>4.333333333333334E-3</v>
      </c>
      <c r="F15" s="124">
        <f>+E15+D15</f>
        <v>0.4376666666666667</v>
      </c>
      <c r="G15" s="124">
        <f>G$14*F15</f>
        <v>4.3766666666666667E-3</v>
      </c>
      <c r="H15" s="124">
        <f>+G15+F15</f>
        <v>0.44204333333333334</v>
      </c>
      <c r="I15" s="124">
        <f>+I$14*H15</f>
        <v>4.4204333333333337E-3</v>
      </c>
      <c r="J15" s="125">
        <f>+I15+H15</f>
        <v>0.44646376666666665</v>
      </c>
    </row>
    <row r="16" spans="2:10" ht="22.5" x14ac:dyDescent="0.2">
      <c r="B16" s="109" t="s">
        <v>54</v>
      </c>
      <c r="C16" s="102" t="s">
        <v>51</v>
      </c>
      <c r="D16" s="110">
        <f>+'INSTR-HERR'!K18</f>
        <v>0.4694444444444445</v>
      </c>
      <c r="E16" s="116">
        <f>E$14*D16</f>
        <v>4.6944444444444447E-3</v>
      </c>
      <c r="F16" s="116">
        <f>+E16+D16</f>
        <v>0.47413888888888894</v>
      </c>
      <c r="G16" s="116">
        <f>G$14*F16</f>
        <v>4.7413888888888896E-3</v>
      </c>
      <c r="H16" s="116">
        <f>+G16+F16</f>
        <v>0.47888027777777781</v>
      </c>
      <c r="I16" s="116">
        <f>+I$14*H16</f>
        <v>4.7888027777777779E-3</v>
      </c>
      <c r="J16" s="126">
        <f>+I16+H16</f>
        <v>0.48366908055555557</v>
      </c>
    </row>
    <row r="17" spans="1:10" ht="22.5" x14ac:dyDescent="0.2">
      <c r="B17" s="109" t="s">
        <v>46</v>
      </c>
      <c r="C17" s="102" t="s">
        <v>56</v>
      </c>
      <c r="D17" s="123">
        <f>SUM('INSTR-HERR'!L6:L11)</f>
        <v>0.43333333333333335</v>
      </c>
      <c r="E17" s="116">
        <f t="shared" ref="E17:E20" si="9">E$14*D17</f>
        <v>4.333333333333334E-3</v>
      </c>
      <c r="F17" s="116">
        <f t="shared" ref="F17:F20" si="10">+E17+D17</f>
        <v>0.4376666666666667</v>
      </c>
      <c r="G17" s="116">
        <f t="shared" ref="G17:G20" si="11">G$14*F17</f>
        <v>4.3766666666666667E-3</v>
      </c>
      <c r="H17" s="116">
        <f t="shared" ref="H17:H20" si="12">+G17+F17</f>
        <v>0.44204333333333334</v>
      </c>
      <c r="I17" s="116">
        <f t="shared" ref="I17:I20" si="13">+I$14*H17</f>
        <v>4.4204333333333337E-3</v>
      </c>
      <c r="J17" s="126">
        <f t="shared" ref="J17:J20" si="14">+I17+H17</f>
        <v>0.44646376666666665</v>
      </c>
    </row>
    <row r="18" spans="1:10" ht="22.5" x14ac:dyDescent="0.2">
      <c r="B18" s="109" t="s">
        <v>46</v>
      </c>
      <c r="C18" s="102" t="s">
        <v>51</v>
      </c>
      <c r="D18" s="110">
        <f>+'INSTR-HERR'!L18</f>
        <v>0.4694444444444445</v>
      </c>
      <c r="E18" s="116">
        <f t="shared" si="9"/>
        <v>4.6944444444444447E-3</v>
      </c>
      <c r="F18" s="116">
        <f t="shared" si="10"/>
        <v>0.47413888888888894</v>
      </c>
      <c r="G18" s="116">
        <f t="shared" si="11"/>
        <v>4.7413888888888896E-3</v>
      </c>
      <c r="H18" s="116">
        <f t="shared" si="12"/>
        <v>0.47888027777777781</v>
      </c>
      <c r="I18" s="116">
        <f t="shared" si="13"/>
        <v>4.7888027777777779E-3</v>
      </c>
      <c r="J18" s="126">
        <f t="shared" si="14"/>
        <v>0.48366908055555557</v>
      </c>
    </row>
    <row r="19" spans="1:10" ht="22.5" x14ac:dyDescent="0.2">
      <c r="B19" s="109" t="s">
        <v>58</v>
      </c>
      <c r="C19" s="102" t="s">
        <v>56</v>
      </c>
      <c r="D19" s="110">
        <f>SUM('INSTR-HERR'!M6:M11)</f>
        <v>0.43333333333333335</v>
      </c>
      <c r="E19" s="116">
        <f t="shared" ref="E19" si="15">E$14*D19</f>
        <v>4.333333333333334E-3</v>
      </c>
      <c r="F19" s="116">
        <f t="shared" ref="F19" si="16">+E19+D19</f>
        <v>0.4376666666666667</v>
      </c>
      <c r="G19" s="116">
        <f t="shared" ref="G19" si="17">G$14*F19</f>
        <v>4.3766666666666667E-3</v>
      </c>
      <c r="H19" s="116">
        <f t="shared" ref="H19" si="18">+G19+F19</f>
        <v>0.44204333333333334</v>
      </c>
      <c r="I19" s="116">
        <f t="shared" ref="I19" si="19">+I$14*H19</f>
        <v>4.4204333333333337E-3</v>
      </c>
      <c r="J19" s="126">
        <f t="shared" ref="J19" si="20">+I19+H19</f>
        <v>0.44646376666666665</v>
      </c>
    </row>
    <row r="20" spans="1:10" ht="23.25" thickBot="1" x14ac:dyDescent="0.25">
      <c r="B20" s="112" t="s">
        <v>58</v>
      </c>
      <c r="C20" s="146" t="s">
        <v>51</v>
      </c>
      <c r="D20" s="137">
        <f>+'INSTR-HERR'!M18</f>
        <v>0.46111111111111114</v>
      </c>
      <c r="E20" s="127">
        <f t="shared" si="9"/>
        <v>4.6111111111111118E-3</v>
      </c>
      <c r="F20" s="127">
        <f t="shared" si="10"/>
        <v>0.46572222222222226</v>
      </c>
      <c r="G20" s="127">
        <f t="shared" si="11"/>
        <v>4.6572222222222223E-3</v>
      </c>
      <c r="H20" s="127">
        <f t="shared" si="12"/>
        <v>0.47037944444444446</v>
      </c>
      <c r="I20" s="127">
        <f t="shared" si="13"/>
        <v>4.7037944444444446E-3</v>
      </c>
      <c r="J20" s="128">
        <f t="shared" si="14"/>
        <v>0.47508323888888893</v>
      </c>
    </row>
    <row r="21" spans="1:10" x14ac:dyDescent="0.2">
      <c r="B21" s="115"/>
      <c r="C21" s="115"/>
      <c r="D21" s="115"/>
      <c r="E21" s="115"/>
      <c r="F21" s="115"/>
      <c r="G21" s="115"/>
      <c r="H21" s="115"/>
      <c r="I21" s="115"/>
      <c r="J21" s="115"/>
    </row>
    <row r="22" spans="1:10" ht="13.5" thickBot="1" x14ac:dyDescent="0.25">
      <c r="B22" s="115"/>
      <c r="C22" s="115"/>
      <c r="D22" s="115"/>
      <c r="E22" s="115"/>
      <c r="F22" s="115"/>
      <c r="G22" s="115"/>
      <c r="H22" s="115"/>
      <c r="I22" s="115"/>
      <c r="J22" s="115"/>
    </row>
    <row r="23" spans="1:10" ht="33.75" x14ac:dyDescent="0.2">
      <c r="B23" s="180" t="s">
        <v>36</v>
      </c>
      <c r="C23" s="185" t="s">
        <v>33</v>
      </c>
      <c r="D23" s="182" t="s">
        <v>61</v>
      </c>
      <c r="E23" s="142" t="s">
        <v>18</v>
      </c>
      <c r="F23" s="157" t="s">
        <v>21</v>
      </c>
      <c r="G23" s="142" t="s">
        <v>19</v>
      </c>
      <c r="H23" s="157" t="s">
        <v>22</v>
      </c>
      <c r="I23" s="142" t="s">
        <v>20</v>
      </c>
      <c r="J23" s="143" t="s">
        <v>62</v>
      </c>
    </row>
    <row r="24" spans="1:10" ht="13.5" thickBot="1" x14ac:dyDescent="0.25">
      <c r="B24" s="181"/>
      <c r="C24" s="186"/>
      <c r="D24" s="183"/>
      <c r="E24" s="105">
        <v>0.01</v>
      </c>
      <c r="F24" s="184"/>
      <c r="G24" s="105">
        <v>0.01</v>
      </c>
      <c r="H24" s="184"/>
      <c r="I24" s="105">
        <v>0.01</v>
      </c>
      <c r="J24" s="144"/>
    </row>
    <row r="25" spans="1:10" x14ac:dyDescent="0.2">
      <c r="B25" s="106" t="s">
        <v>54</v>
      </c>
      <c r="C25" s="98" t="s">
        <v>37</v>
      </c>
      <c r="D25" s="107">
        <f>+LOGISTICA!C8</f>
        <v>3</v>
      </c>
      <c r="E25" s="107">
        <f t="shared" ref="E25:E27" si="21">E$24*D25</f>
        <v>0.03</v>
      </c>
      <c r="F25" s="107">
        <f t="shared" ref="F25:F27" si="22">E25+D25</f>
        <v>3.03</v>
      </c>
      <c r="G25" s="107">
        <f t="shared" ref="G25:G27" si="23">G$24*F25</f>
        <v>3.0299999999999997E-2</v>
      </c>
      <c r="H25" s="107">
        <f t="shared" ref="H25:H27" si="24">G25+F25</f>
        <v>3.0602999999999998</v>
      </c>
      <c r="I25" s="107">
        <f t="shared" ref="I25:I27" si="25">I$24*H25</f>
        <v>3.0602999999999998E-2</v>
      </c>
      <c r="J25" s="108">
        <f t="shared" ref="J25:J27" si="26">I25+H25</f>
        <v>3.090903</v>
      </c>
    </row>
    <row r="26" spans="1:10" x14ac:dyDescent="0.2">
      <c r="B26" s="109" t="s">
        <v>46</v>
      </c>
      <c r="C26" s="97" t="s">
        <v>37</v>
      </c>
      <c r="D26" s="110">
        <f>+LOGISTICA!C13</f>
        <v>3</v>
      </c>
      <c r="E26" s="110">
        <f t="shared" si="21"/>
        <v>0.03</v>
      </c>
      <c r="F26" s="110">
        <f t="shared" si="22"/>
        <v>3.03</v>
      </c>
      <c r="G26" s="110">
        <f t="shared" si="23"/>
        <v>3.0299999999999997E-2</v>
      </c>
      <c r="H26" s="110">
        <f t="shared" si="24"/>
        <v>3.0602999999999998</v>
      </c>
      <c r="I26" s="110">
        <f t="shared" si="25"/>
        <v>3.0602999999999998E-2</v>
      </c>
      <c r="J26" s="111">
        <f t="shared" si="26"/>
        <v>3.090903</v>
      </c>
    </row>
    <row r="27" spans="1:10" ht="13.5" thickBot="1" x14ac:dyDescent="0.25">
      <c r="B27" s="112" t="s">
        <v>58</v>
      </c>
      <c r="C27" s="99" t="s">
        <v>37</v>
      </c>
      <c r="D27" s="113">
        <f>+LOGISTICA!C18</f>
        <v>4</v>
      </c>
      <c r="E27" s="113">
        <f t="shared" si="21"/>
        <v>0.04</v>
      </c>
      <c r="F27" s="113">
        <f t="shared" si="22"/>
        <v>4.04</v>
      </c>
      <c r="G27" s="113">
        <f t="shared" si="23"/>
        <v>4.0399999999999998E-2</v>
      </c>
      <c r="H27" s="113">
        <f t="shared" si="24"/>
        <v>4.0804</v>
      </c>
      <c r="I27" s="113">
        <f t="shared" si="25"/>
        <v>4.0804E-2</v>
      </c>
      <c r="J27" s="114">
        <f t="shared" si="26"/>
        <v>4.1212039999999996</v>
      </c>
    </row>
    <row r="28" spans="1:10" x14ac:dyDescent="0.2">
      <c r="B28" s="115"/>
      <c r="C28" s="115"/>
      <c r="D28" s="115"/>
      <c r="E28" s="115"/>
      <c r="F28" s="115"/>
      <c r="G28" s="115"/>
      <c r="H28" s="115"/>
      <c r="I28" s="115"/>
      <c r="J28" s="115"/>
    </row>
    <row r="29" spans="1:10" ht="13.5" thickBot="1" x14ac:dyDescent="0.25"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ht="21" customHeight="1" x14ac:dyDescent="0.2">
      <c r="A30" s="178" t="s">
        <v>0</v>
      </c>
      <c r="F30" s="117"/>
      <c r="G30" s="118"/>
      <c r="H30" s="117"/>
      <c r="I30" s="118"/>
      <c r="J30" s="115"/>
    </row>
    <row r="31" spans="1:10" ht="13.5" thickBot="1" x14ac:dyDescent="0.25">
      <c r="A31" s="179"/>
      <c r="F31" s="117"/>
      <c r="G31" s="119"/>
      <c r="H31" s="117"/>
      <c r="I31" s="119"/>
      <c r="J31" s="115"/>
    </row>
    <row r="32" spans="1:10" x14ac:dyDescent="0.2">
      <c r="A32" s="131">
        <v>4</v>
      </c>
      <c r="F32" s="117"/>
      <c r="G32" s="119"/>
      <c r="H32" s="117"/>
      <c r="I32" s="119"/>
      <c r="J32" s="115"/>
    </row>
    <row r="33" spans="1:10" x14ac:dyDescent="0.2">
      <c r="A33" s="132">
        <v>7</v>
      </c>
      <c r="F33" s="117"/>
      <c r="G33" s="119"/>
      <c r="H33" s="117"/>
      <c r="I33" s="119"/>
      <c r="J33" s="115"/>
    </row>
    <row r="34" spans="1:10" x14ac:dyDescent="0.2">
      <c r="A34" s="132"/>
      <c r="F34" s="117"/>
      <c r="G34" s="119"/>
      <c r="H34" s="117"/>
      <c r="I34" s="119"/>
      <c r="J34" s="115"/>
    </row>
    <row r="35" spans="1:10" x14ac:dyDescent="0.2">
      <c r="A35" s="132">
        <v>13</v>
      </c>
      <c r="F35" s="117"/>
      <c r="G35" s="119"/>
      <c r="H35" s="117"/>
      <c r="I35" s="119"/>
      <c r="J35" s="115"/>
    </row>
    <row r="36" spans="1:10" x14ac:dyDescent="0.2">
      <c r="A36" s="132">
        <v>16</v>
      </c>
      <c r="F36" s="117"/>
      <c r="G36" s="119"/>
      <c r="H36" s="117"/>
      <c r="I36" s="119"/>
      <c r="J36" s="115"/>
    </row>
    <row r="37" spans="1:10" x14ac:dyDescent="0.2">
      <c r="A37" s="132"/>
      <c r="F37" s="117"/>
      <c r="G37" s="119"/>
      <c r="H37" s="117"/>
      <c r="I37" s="119"/>
      <c r="J37" s="115"/>
    </row>
    <row r="38" spans="1:10" x14ac:dyDescent="0.2">
      <c r="A38" s="132">
        <v>22</v>
      </c>
      <c r="F38" s="117"/>
      <c r="G38" s="119"/>
      <c r="H38" s="117"/>
      <c r="I38" s="119"/>
      <c r="J38" s="115"/>
    </row>
    <row r="39" spans="1:10" x14ac:dyDescent="0.2">
      <c r="A39" s="132">
        <v>25</v>
      </c>
      <c r="F39" s="117"/>
      <c r="G39" s="119"/>
      <c r="H39" s="117"/>
      <c r="I39" s="119"/>
      <c r="J39" s="115"/>
    </row>
    <row r="40" spans="1:10" x14ac:dyDescent="0.2">
      <c r="A40" s="132"/>
      <c r="F40" s="117"/>
      <c r="G40" s="119"/>
      <c r="H40" s="117"/>
      <c r="I40" s="119"/>
      <c r="J40" s="115"/>
    </row>
    <row r="41" spans="1:10" x14ac:dyDescent="0.2">
      <c r="A41" s="132">
        <v>31</v>
      </c>
      <c r="F41" s="117"/>
      <c r="G41" s="119"/>
      <c r="H41" s="117"/>
      <c r="I41" s="119"/>
      <c r="J41" s="115"/>
    </row>
    <row r="42" spans="1:10" x14ac:dyDescent="0.2">
      <c r="A42" s="132">
        <v>34</v>
      </c>
      <c r="F42" s="117"/>
      <c r="G42" s="119"/>
      <c r="H42" s="117"/>
      <c r="I42" s="119"/>
      <c r="J42" s="115"/>
    </row>
    <row r="43" spans="1:10" x14ac:dyDescent="0.2">
      <c r="A43" s="132"/>
      <c r="F43" s="117"/>
      <c r="G43" s="119"/>
      <c r="H43" s="117"/>
      <c r="I43" s="119"/>
      <c r="J43" s="115"/>
    </row>
    <row r="44" spans="1:10" x14ac:dyDescent="0.2">
      <c r="A44" s="132">
        <v>49</v>
      </c>
      <c r="F44" s="117"/>
      <c r="G44" s="119"/>
      <c r="H44" s="117"/>
      <c r="I44" s="119"/>
      <c r="J44" s="115"/>
    </row>
    <row r="45" spans="1:10" x14ac:dyDescent="0.2">
      <c r="A45" s="133"/>
      <c r="F45" s="117"/>
      <c r="G45" s="119"/>
      <c r="H45" s="117"/>
      <c r="I45" s="119"/>
      <c r="J45" s="115"/>
    </row>
    <row r="46" spans="1:10" ht="13.5" thickBot="1" x14ac:dyDescent="0.25">
      <c r="A46" s="134">
        <v>52</v>
      </c>
      <c r="F46" s="117"/>
      <c r="G46" s="119"/>
      <c r="H46" s="117"/>
      <c r="I46" s="119"/>
      <c r="J46" s="115"/>
    </row>
    <row r="47" spans="1:10" x14ac:dyDescent="0.2">
      <c r="B47" s="115"/>
      <c r="C47" s="115"/>
      <c r="D47" s="115"/>
      <c r="E47" s="115"/>
      <c r="F47" s="115"/>
      <c r="G47" s="115"/>
      <c r="H47" s="115"/>
      <c r="I47" s="115"/>
      <c r="J47" s="115"/>
    </row>
    <row r="48" spans="1:10" x14ac:dyDescent="0.2">
      <c r="B48" s="115"/>
      <c r="C48" s="115"/>
      <c r="D48" s="115"/>
      <c r="E48" s="115"/>
      <c r="F48" s="115"/>
      <c r="G48" s="115"/>
      <c r="H48" s="115"/>
      <c r="I48" s="115"/>
      <c r="J48" s="115"/>
    </row>
    <row r="49" spans="2:10" x14ac:dyDescent="0.2">
      <c r="B49" s="115"/>
      <c r="C49" s="115"/>
      <c r="D49" s="115"/>
      <c r="E49" s="115"/>
      <c r="F49" s="115"/>
      <c r="G49" s="115"/>
      <c r="H49" s="115"/>
      <c r="I49" s="115"/>
      <c r="J49" s="115"/>
    </row>
    <row r="50" spans="2:10" x14ac:dyDescent="0.2">
      <c r="B50" s="115"/>
      <c r="C50" s="115"/>
      <c r="D50" s="115"/>
      <c r="E50" s="115"/>
      <c r="F50" s="115"/>
      <c r="G50" s="115"/>
      <c r="H50" s="115"/>
      <c r="I50" s="115"/>
      <c r="J50" s="115"/>
    </row>
    <row r="51" spans="2:10" x14ac:dyDescent="0.2">
      <c r="B51" s="115"/>
      <c r="C51" s="115"/>
      <c r="D51" s="115"/>
      <c r="E51" s="115"/>
      <c r="F51" s="115"/>
      <c r="G51" s="115"/>
      <c r="H51" s="115"/>
      <c r="I51" s="115"/>
      <c r="J51" s="115"/>
    </row>
    <row r="52" spans="2:10" x14ac:dyDescent="0.2">
      <c r="B52" s="115"/>
      <c r="C52" s="115"/>
      <c r="D52" s="115"/>
      <c r="E52" s="115"/>
      <c r="F52" s="115"/>
      <c r="G52" s="115"/>
      <c r="H52" s="115"/>
      <c r="I52" s="115"/>
      <c r="J52" s="115"/>
    </row>
    <row r="53" spans="2:10" x14ac:dyDescent="0.2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2:10" x14ac:dyDescent="0.2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2:10" x14ac:dyDescent="0.2">
      <c r="B55" s="115"/>
      <c r="C55" s="115"/>
      <c r="D55" s="115"/>
      <c r="E55" s="115"/>
      <c r="F55" s="115"/>
      <c r="G55" s="115"/>
      <c r="H55" s="115"/>
      <c r="I55" s="115"/>
      <c r="J55" s="115"/>
    </row>
    <row r="56" spans="2:10" x14ac:dyDescent="0.2">
      <c r="B56" s="115"/>
      <c r="C56" s="115"/>
      <c r="D56" s="115"/>
      <c r="E56" s="115"/>
      <c r="F56" s="115"/>
      <c r="G56" s="115"/>
      <c r="H56" s="115"/>
      <c r="I56" s="115"/>
      <c r="J56" s="115"/>
    </row>
    <row r="57" spans="2:10" x14ac:dyDescent="0.2">
      <c r="B57" s="115"/>
      <c r="C57" s="115"/>
      <c r="D57" s="115"/>
      <c r="E57" s="115"/>
      <c r="F57" s="115"/>
      <c r="G57" s="115"/>
      <c r="H57" s="115"/>
      <c r="I57" s="115"/>
      <c r="J57" s="115"/>
    </row>
    <row r="58" spans="2:10" x14ac:dyDescent="0.2">
      <c r="B58" s="115"/>
      <c r="C58" s="115"/>
      <c r="D58" s="115"/>
      <c r="E58" s="115"/>
      <c r="F58" s="115"/>
      <c r="G58" s="115"/>
      <c r="H58" s="115"/>
      <c r="I58" s="115"/>
      <c r="J58" s="115"/>
    </row>
    <row r="59" spans="2:10" x14ac:dyDescent="0.2">
      <c r="B59" s="115"/>
      <c r="C59" s="115"/>
      <c r="D59" s="115"/>
      <c r="E59" s="115"/>
      <c r="F59" s="115"/>
      <c r="G59" s="115"/>
      <c r="H59" s="115"/>
      <c r="I59" s="115"/>
      <c r="J59" s="115"/>
    </row>
    <row r="60" spans="2:10" x14ac:dyDescent="0.2">
      <c r="B60" s="115"/>
      <c r="C60" s="115"/>
      <c r="D60" s="115"/>
      <c r="E60" s="115"/>
      <c r="F60" s="115"/>
      <c r="G60" s="115"/>
      <c r="H60" s="115"/>
      <c r="I60" s="115"/>
      <c r="J60" s="115"/>
    </row>
    <row r="61" spans="2:10" x14ac:dyDescent="0.2">
      <c r="B61" s="115"/>
      <c r="C61" s="115"/>
      <c r="D61" s="115"/>
      <c r="E61" s="115"/>
      <c r="F61" s="115"/>
      <c r="G61" s="115"/>
      <c r="H61" s="115"/>
      <c r="I61" s="115"/>
      <c r="J61" s="115"/>
    </row>
    <row r="62" spans="2:10" x14ac:dyDescent="0.2">
      <c r="B62" s="115"/>
      <c r="C62" s="115"/>
      <c r="D62" s="115"/>
      <c r="E62" s="115"/>
      <c r="F62" s="115"/>
      <c r="G62" s="115"/>
      <c r="H62" s="115"/>
      <c r="I62" s="115"/>
      <c r="J62" s="115"/>
    </row>
    <row r="63" spans="2:10" x14ac:dyDescent="0.2">
      <c r="B63" s="115"/>
      <c r="C63" s="115"/>
      <c r="D63" s="115"/>
      <c r="E63" s="115"/>
      <c r="F63" s="115"/>
      <c r="G63" s="115"/>
      <c r="H63" s="115"/>
      <c r="I63" s="115"/>
      <c r="J63" s="115"/>
    </row>
    <row r="64" spans="2:10" x14ac:dyDescent="0.2">
      <c r="B64" s="115"/>
      <c r="C64" s="115"/>
      <c r="D64" s="115"/>
      <c r="E64" s="115"/>
      <c r="F64" s="115"/>
      <c r="G64" s="115"/>
      <c r="H64" s="115"/>
      <c r="I64" s="115"/>
      <c r="J64" s="115"/>
    </row>
    <row r="65" spans="2:10" x14ac:dyDescent="0.2">
      <c r="B65" s="115"/>
      <c r="C65" s="115"/>
      <c r="D65" s="115"/>
      <c r="E65" s="115"/>
      <c r="F65" s="115"/>
      <c r="G65" s="115"/>
      <c r="H65" s="115"/>
      <c r="I65" s="115"/>
      <c r="J65" s="115"/>
    </row>
    <row r="66" spans="2:10" x14ac:dyDescent="0.2">
      <c r="B66" s="115"/>
      <c r="C66" s="115"/>
      <c r="D66" s="115"/>
      <c r="E66" s="115"/>
      <c r="F66" s="115"/>
      <c r="G66" s="115"/>
      <c r="H66" s="115"/>
      <c r="I66" s="115"/>
      <c r="J66" s="115"/>
    </row>
    <row r="67" spans="2:10" x14ac:dyDescent="0.2">
      <c r="B67" s="115"/>
      <c r="C67" s="115"/>
      <c r="D67" s="115"/>
      <c r="E67" s="115"/>
      <c r="F67" s="115"/>
      <c r="G67" s="115"/>
      <c r="H67" s="115"/>
      <c r="I67" s="115"/>
      <c r="J67" s="115"/>
    </row>
    <row r="68" spans="2:10" x14ac:dyDescent="0.2">
      <c r="B68" s="115"/>
      <c r="C68" s="115"/>
      <c r="D68" s="115"/>
      <c r="E68" s="115"/>
      <c r="F68" s="115"/>
      <c r="G68" s="115"/>
      <c r="H68" s="115"/>
      <c r="I68" s="115"/>
      <c r="J68" s="115"/>
    </row>
    <row r="69" spans="2:10" x14ac:dyDescent="0.2">
      <c r="B69" s="115"/>
      <c r="C69" s="115"/>
      <c r="D69" s="115"/>
      <c r="E69" s="115"/>
      <c r="F69" s="115"/>
      <c r="G69" s="115"/>
      <c r="H69" s="115"/>
      <c r="I69" s="115"/>
      <c r="J69" s="115"/>
    </row>
    <row r="70" spans="2:10" x14ac:dyDescent="0.2">
      <c r="B70" s="115"/>
      <c r="C70" s="115"/>
      <c r="D70" s="115"/>
      <c r="E70" s="115"/>
      <c r="F70" s="115"/>
      <c r="G70" s="115"/>
      <c r="H70" s="115"/>
      <c r="I70" s="115"/>
      <c r="J70" s="115"/>
    </row>
    <row r="71" spans="2:10" x14ac:dyDescent="0.2">
      <c r="B71" s="115"/>
      <c r="C71" s="115"/>
      <c r="D71" s="115"/>
      <c r="E71" s="115"/>
      <c r="F71" s="115"/>
      <c r="G71" s="115"/>
      <c r="H71" s="115"/>
      <c r="I71" s="115"/>
      <c r="J71" s="115"/>
    </row>
    <row r="72" spans="2:10" x14ac:dyDescent="0.2">
      <c r="B72" s="115"/>
      <c r="C72" s="115"/>
      <c r="D72" s="115"/>
      <c r="E72" s="115"/>
      <c r="F72" s="115"/>
      <c r="G72" s="115"/>
      <c r="H72" s="115"/>
      <c r="I72" s="115"/>
      <c r="J72" s="115"/>
    </row>
    <row r="73" spans="2:10" x14ac:dyDescent="0.2">
      <c r="B73" s="115"/>
      <c r="C73" s="115"/>
      <c r="D73" s="115"/>
      <c r="E73" s="115"/>
      <c r="F73" s="115"/>
      <c r="G73" s="115"/>
      <c r="H73" s="115"/>
      <c r="I73" s="115"/>
      <c r="J73" s="115"/>
    </row>
    <row r="74" spans="2:10" x14ac:dyDescent="0.2">
      <c r="B74" s="115"/>
      <c r="C74" s="115"/>
      <c r="D74" s="115"/>
      <c r="E74" s="115"/>
      <c r="F74" s="115"/>
      <c r="G74" s="115"/>
      <c r="H74" s="115"/>
      <c r="I74" s="115"/>
      <c r="J74" s="115"/>
    </row>
    <row r="75" spans="2:10" x14ac:dyDescent="0.2">
      <c r="B75" s="115"/>
      <c r="C75" s="115"/>
      <c r="D75" s="115"/>
      <c r="E75" s="115"/>
      <c r="F75" s="115"/>
      <c r="G75" s="115"/>
      <c r="H75" s="115"/>
      <c r="I75" s="115"/>
      <c r="J75" s="115"/>
    </row>
    <row r="76" spans="2:10" x14ac:dyDescent="0.2">
      <c r="B76" s="115"/>
      <c r="C76" s="115"/>
      <c r="D76" s="115"/>
      <c r="E76" s="115"/>
      <c r="F76" s="115"/>
      <c r="G76" s="115"/>
      <c r="H76" s="115"/>
      <c r="I76" s="115"/>
      <c r="J76" s="115"/>
    </row>
    <row r="77" spans="2:10" x14ac:dyDescent="0.2">
      <c r="B77" s="115"/>
      <c r="C77" s="115"/>
      <c r="D77" s="115"/>
      <c r="E77" s="115"/>
      <c r="F77" s="115"/>
      <c r="G77" s="115"/>
      <c r="H77" s="115"/>
      <c r="I77" s="115"/>
      <c r="J77" s="115"/>
    </row>
    <row r="78" spans="2:10" x14ac:dyDescent="0.2">
      <c r="B78" s="115"/>
      <c r="C78" s="115"/>
      <c r="D78" s="115"/>
      <c r="E78" s="115"/>
      <c r="F78" s="115"/>
      <c r="G78" s="115"/>
      <c r="H78" s="115"/>
      <c r="I78" s="115"/>
      <c r="J78" s="115"/>
    </row>
    <row r="79" spans="2:10" x14ac:dyDescent="0.2">
      <c r="B79" s="115"/>
      <c r="C79" s="115"/>
      <c r="D79" s="115"/>
      <c r="E79" s="115"/>
      <c r="F79" s="115"/>
      <c r="G79" s="115"/>
      <c r="H79" s="115"/>
      <c r="I79" s="115"/>
      <c r="J79" s="115"/>
    </row>
    <row r="80" spans="2:10" x14ac:dyDescent="0.2">
      <c r="B80" s="115"/>
      <c r="C80" s="115"/>
      <c r="D80" s="115"/>
      <c r="E80" s="115"/>
      <c r="F80" s="115"/>
      <c r="G80" s="115"/>
      <c r="H80" s="115"/>
      <c r="I80" s="115"/>
      <c r="J80" s="115"/>
    </row>
    <row r="81" spans="2:10" x14ac:dyDescent="0.2">
      <c r="B81" s="115"/>
      <c r="C81" s="115"/>
      <c r="D81" s="115"/>
      <c r="E81" s="115"/>
      <c r="F81" s="115"/>
      <c r="G81" s="115"/>
      <c r="H81" s="115"/>
      <c r="I81" s="115"/>
      <c r="J81" s="115"/>
    </row>
    <row r="82" spans="2:10" x14ac:dyDescent="0.2">
      <c r="B82" s="115"/>
      <c r="C82" s="115"/>
      <c r="D82" s="115"/>
      <c r="E82" s="115"/>
      <c r="F82" s="115"/>
      <c r="G82" s="115"/>
      <c r="H82" s="115"/>
      <c r="I82" s="115"/>
      <c r="J82" s="115"/>
    </row>
    <row r="83" spans="2:10" x14ac:dyDescent="0.2">
      <c r="B83" s="115"/>
      <c r="C83" s="115"/>
      <c r="D83" s="115"/>
      <c r="E83" s="115"/>
      <c r="F83" s="115"/>
      <c r="G83" s="115"/>
      <c r="H83" s="115"/>
      <c r="I83" s="115"/>
      <c r="J83" s="115"/>
    </row>
    <row r="84" spans="2:10" x14ac:dyDescent="0.2">
      <c r="B84" s="115"/>
      <c r="C84" s="115"/>
      <c r="D84" s="115"/>
      <c r="E84" s="115"/>
      <c r="F84" s="115"/>
      <c r="G84" s="115"/>
      <c r="H84" s="115"/>
      <c r="I84" s="115"/>
      <c r="J84" s="115"/>
    </row>
    <row r="85" spans="2:10" x14ac:dyDescent="0.2">
      <c r="B85" s="115"/>
      <c r="C85" s="115"/>
      <c r="D85" s="115"/>
      <c r="E85" s="115"/>
      <c r="F85" s="115"/>
      <c r="G85" s="115"/>
      <c r="H85" s="115"/>
      <c r="I85" s="115"/>
      <c r="J85" s="115"/>
    </row>
    <row r="86" spans="2:10" x14ac:dyDescent="0.2">
      <c r="B86" s="115"/>
      <c r="C86" s="115"/>
      <c r="D86" s="115"/>
      <c r="E86" s="115"/>
      <c r="F86" s="115"/>
      <c r="G86" s="115"/>
      <c r="H86" s="115"/>
      <c r="I86" s="115"/>
      <c r="J86" s="115"/>
    </row>
    <row r="87" spans="2:10" x14ac:dyDescent="0.2">
      <c r="B87" s="115"/>
      <c r="C87" s="115"/>
      <c r="D87" s="115"/>
      <c r="E87" s="115"/>
      <c r="F87" s="115"/>
      <c r="G87" s="115"/>
      <c r="H87" s="115"/>
      <c r="I87" s="115"/>
      <c r="J87" s="115"/>
    </row>
    <row r="88" spans="2:10" x14ac:dyDescent="0.2">
      <c r="B88" s="115"/>
      <c r="C88" s="115"/>
      <c r="D88" s="115"/>
      <c r="E88" s="115"/>
      <c r="F88" s="115"/>
      <c r="G88" s="115"/>
      <c r="H88" s="115"/>
      <c r="I88" s="115"/>
      <c r="J88" s="115"/>
    </row>
    <row r="89" spans="2:10" x14ac:dyDescent="0.2">
      <c r="B89" s="115"/>
      <c r="C89" s="115"/>
      <c r="D89" s="115"/>
      <c r="E89" s="115"/>
      <c r="F89" s="115"/>
      <c r="G89" s="115"/>
      <c r="H89" s="115"/>
      <c r="I89" s="115"/>
      <c r="J89" s="115"/>
    </row>
    <row r="90" spans="2:10" x14ac:dyDescent="0.2">
      <c r="B90" s="115"/>
      <c r="C90" s="115"/>
      <c r="D90" s="115"/>
      <c r="E90" s="115"/>
      <c r="F90" s="115"/>
      <c r="G90" s="115"/>
      <c r="H90" s="115"/>
      <c r="I90" s="115"/>
      <c r="J90" s="115"/>
    </row>
    <row r="91" spans="2:10" x14ac:dyDescent="0.2">
      <c r="B91" s="115"/>
      <c r="C91" s="115"/>
      <c r="D91" s="115"/>
      <c r="E91" s="115"/>
      <c r="F91" s="115"/>
      <c r="G91" s="115"/>
      <c r="H91" s="115"/>
      <c r="I91" s="115"/>
      <c r="J91" s="115"/>
    </row>
    <row r="92" spans="2:10" x14ac:dyDescent="0.2">
      <c r="B92" s="115"/>
      <c r="C92" s="115"/>
      <c r="D92" s="115"/>
      <c r="E92" s="115"/>
      <c r="F92" s="115"/>
      <c r="G92" s="115"/>
      <c r="H92" s="115"/>
      <c r="I92" s="115"/>
      <c r="J92" s="115"/>
    </row>
    <row r="93" spans="2:10" x14ac:dyDescent="0.2">
      <c r="B93" s="115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">
      <c r="B94" s="115"/>
      <c r="C94" s="115"/>
      <c r="D94" s="115"/>
      <c r="E94" s="115"/>
      <c r="F94" s="115"/>
      <c r="G94" s="115"/>
      <c r="H94" s="115"/>
      <c r="I94" s="115"/>
      <c r="J94" s="115"/>
    </row>
    <row r="95" spans="2:10" x14ac:dyDescent="0.2">
      <c r="B95" s="115"/>
      <c r="C95" s="115"/>
      <c r="D95" s="115"/>
      <c r="E95" s="115"/>
      <c r="F95" s="115"/>
      <c r="G95" s="115"/>
      <c r="H95" s="115"/>
      <c r="I95" s="115"/>
      <c r="J95" s="115"/>
    </row>
    <row r="96" spans="2:10" x14ac:dyDescent="0.2">
      <c r="B96" s="115"/>
      <c r="C96" s="115"/>
      <c r="D96" s="115"/>
      <c r="E96" s="115"/>
      <c r="F96" s="115"/>
      <c r="G96" s="115"/>
      <c r="H96" s="115"/>
      <c r="I96" s="115"/>
      <c r="J96" s="115"/>
    </row>
    <row r="97" spans="2:10" x14ac:dyDescent="0.2">
      <c r="B97" s="115"/>
      <c r="C97" s="115"/>
      <c r="D97" s="115"/>
      <c r="E97" s="115"/>
      <c r="F97" s="115"/>
      <c r="G97" s="115"/>
      <c r="H97" s="115"/>
      <c r="I97" s="115"/>
      <c r="J97" s="115"/>
    </row>
  </sheetData>
  <mergeCells count="16">
    <mergeCell ref="F3:F4"/>
    <mergeCell ref="C23:C24"/>
    <mergeCell ref="D23:D24"/>
    <mergeCell ref="F23:F24"/>
    <mergeCell ref="H23:H24"/>
    <mergeCell ref="H3:H4"/>
    <mergeCell ref="C3:C4"/>
    <mergeCell ref="C13:C14"/>
    <mergeCell ref="D13:D14"/>
    <mergeCell ref="F13:F14"/>
    <mergeCell ref="H13:H14"/>
    <mergeCell ref="A30:A31"/>
    <mergeCell ref="B3:B4"/>
    <mergeCell ref="B13:B14"/>
    <mergeCell ref="B23:B24"/>
    <mergeCell ref="D3:D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15:I16 F25:J25 F20:I20 G5:I6 G10:I10 G7:I8 F26:H27 F17:I1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2"/>
  <sheetViews>
    <sheetView zoomScaleNormal="100" workbookViewId="0">
      <selection activeCell="A24" sqref="A24"/>
    </sheetView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89" t="s">
        <v>36</v>
      </c>
      <c r="B3" s="189" t="s">
        <v>33</v>
      </c>
      <c r="C3" s="189" t="s">
        <v>44</v>
      </c>
      <c r="D3" s="191" t="s">
        <v>63</v>
      </c>
    </row>
    <row r="4" spans="1:4" ht="13.5" thickBot="1" x14ac:dyDescent="0.25">
      <c r="A4" s="190"/>
      <c r="B4" s="190"/>
      <c r="C4" s="190"/>
      <c r="D4" s="192"/>
    </row>
    <row r="5" spans="1:4" x14ac:dyDescent="0.2">
      <c r="A5" s="152" t="s">
        <v>54</v>
      </c>
      <c r="B5" s="101" t="s">
        <v>23</v>
      </c>
      <c r="C5" s="101" t="s">
        <v>45</v>
      </c>
      <c r="D5" s="120">
        <f>+'ADM Y UTILIDADES'!J5+'ADM Y UTILIDADES'!J15+'ADM Y UTILIDADES'!J25</f>
        <v>4.5779707766666666</v>
      </c>
    </row>
    <row r="6" spans="1:4" x14ac:dyDescent="0.2">
      <c r="A6" s="153" t="s">
        <v>54</v>
      </c>
      <c r="B6" s="100" t="s">
        <v>24</v>
      </c>
      <c r="C6" s="100" t="s">
        <v>45</v>
      </c>
      <c r="D6" s="121">
        <f>+'ADM Y UTILIDADES'!J6+'ADM Y UTILIDADES'!J16+'ADM Y UTILIDADES'!J25</f>
        <v>4.6151760905555559</v>
      </c>
    </row>
    <row r="7" spans="1:4" x14ac:dyDescent="0.2">
      <c r="A7" s="153" t="s">
        <v>46</v>
      </c>
      <c r="B7" s="100" t="s">
        <v>23</v>
      </c>
      <c r="C7" s="100" t="s">
        <v>45</v>
      </c>
      <c r="D7" s="121">
        <f>+'ADM Y UTILIDADES'!J7+'ADM Y UTILIDADES'!J17+'ADM Y UTILIDADES'!J26</f>
        <v>4.5779707766666666</v>
      </c>
    </row>
    <row r="8" spans="1:4" x14ac:dyDescent="0.2">
      <c r="A8" s="153" t="s">
        <v>46</v>
      </c>
      <c r="B8" s="100" t="s">
        <v>24</v>
      </c>
      <c r="C8" s="100" t="s">
        <v>45</v>
      </c>
      <c r="D8" s="121">
        <f>+'ADM Y UTILIDADES'!J8+'ADM Y UTILIDADES'!J18+'ADM Y UTILIDADES'!J26</f>
        <v>4.6151760905555559</v>
      </c>
    </row>
    <row r="9" spans="1:4" ht="22.5" x14ac:dyDescent="0.2">
      <c r="A9" s="153" t="s">
        <v>58</v>
      </c>
      <c r="B9" s="100" t="s">
        <v>23</v>
      </c>
      <c r="C9" s="100" t="s">
        <v>45</v>
      </c>
      <c r="D9" s="121">
        <f>+'ADM Y UTILIDADES'!J9+'ADM Y UTILIDADES'!J19+'ADM Y UTILIDADES'!J27</f>
        <v>5.6082717766666663</v>
      </c>
    </row>
    <row r="10" spans="1:4" ht="23.25" thickBot="1" x14ac:dyDescent="0.25">
      <c r="A10" s="154" t="s">
        <v>58</v>
      </c>
      <c r="B10" s="65" t="s">
        <v>24</v>
      </c>
      <c r="C10" s="65" t="s">
        <v>45</v>
      </c>
      <c r="D10" s="122">
        <f>+'ADM Y UTILIDADES'!J10+'ADM Y UTILIDADES'!J20+'ADM Y UTILIDADES'!J27</f>
        <v>5.6368912488888885</v>
      </c>
    </row>
    <row r="11" spans="1:4" x14ac:dyDescent="0.2">
      <c r="A11" s="152" t="s">
        <v>54</v>
      </c>
      <c r="B11" s="101" t="s">
        <v>23</v>
      </c>
      <c r="C11" s="101" t="s">
        <v>64</v>
      </c>
      <c r="D11" s="120">
        <f>D5/30*7</f>
        <v>1.0681931812222221</v>
      </c>
    </row>
    <row r="12" spans="1:4" x14ac:dyDescent="0.2">
      <c r="A12" s="153" t="s">
        <v>54</v>
      </c>
      <c r="B12" s="100" t="s">
        <v>24</v>
      </c>
      <c r="C12" s="100" t="s">
        <v>64</v>
      </c>
      <c r="D12" s="121">
        <f>D6/30*7</f>
        <v>1.0768744211296297</v>
      </c>
    </row>
    <row r="13" spans="1:4" x14ac:dyDescent="0.2">
      <c r="A13" s="153" t="s">
        <v>46</v>
      </c>
      <c r="B13" s="100" t="s">
        <v>23</v>
      </c>
      <c r="C13" s="100" t="s">
        <v>64</v>
      </c>
      <c r="D13" s="121">
        <f t="shared" ref="D13:D16" si="0">D7/30*7</f>
        <v>1.0681931812222221</v>
      </c>
    </row>
    <row r="14" spans="1:4" x14ac:dyDescent="0.2">
      <c r="A14" s="153" t="s">
        <v>46</v>
      </c>
      <c r="B14" s="100" t="s">
        <v>24</v>
      </c>
      <c r="C14" s="100" t="s">
        <v>64</v>
      </c>
      <c r="D14" s="121">
        <f t="shared" si="0"/>
        <v>1.0768744211296297</v>
      </c>
    </row>
    <row r="15" spans="1:4" ht="22.5" x14ac:dyDescent="0.2">
      <c r="A15" s="153" t="s">
        <v>58</v>
      </c>
      <c r="B15" s="100" t="s">
        <v>23</v>
      </c>
      <c r="C15" s="100" t="s">
        <v>64</v>
      </c>
      <c r="D15" s="121">
        <f t="shared" si="0"/>
        <v>1.3085967478888887</v>
      </c>
    </row>
    <row r="16" spans="1:4" ht="23.25" thickBot="1" x14ac:dyDescent="0.25">
      <c r="A16" s="154" t="s">
        <v>58</v>
      </c>
      <c r="B16" s="65" t="s">
        <v>24</v>
      </c>
      <c r="C16" s="65" t="s">
        <v>64</v>
      </c>
      <c r="D16" s="122">
        <f t="shared" si="0"/>
        <v>1.3152746247407405</v>
      </c>
    </row>
    <row r="17" spans="1:4" x14ac:dyDescent="0.2">
      <c r="A17" s="152" t="s">
        <v>54</v>
      </c>
      <c r="B17" s="101" t="s">
        <v>23</v>
      </c>
      <c r="C17" s="101" t="s">
        <v>65</v>
      </c>
      <c r="D17" s="120">
        <f>D5/30</f>
        <v>0.15259902588888888</v>
      </c>
    </row>
    <row r="18" spans="1:4" x14ac:dyDescent="0.2">
      <c r="A18" s="153" t="s">
        <v>54</v>
      </c>
      <c r="B18" s="100" t="s">
        <v>24</v>
      </c>
      <c r="C18" s="100" t="s">
        <v>65</v>
      </c>
      <c r="D18" s="121">
        <f>D6/30</f>
        <v>0.15383920301851853</v>
      </c>
    </row>
    <row r="19" spans="1:4" x14ac:dyDescent="0.2">
      <c r="A19" s="153" t="s">
        <v>46</v>
      </c>
      <c r="B19" s="100" t="s">
        <v>23</v>
      </c>
      <c r="C19" s="100" t="s">
        <v>65</v>
      </c>
      <c r="D19" s="121">
        <f t="shared" ref="D19:D22" si="1">D7/30</f>
        <v>0.15259902588888888</v>
      </c>
    </row>
    <row r="20" spans="1:4" x14ac:dyDescent="0.2">
      <c r="A20" s="153" t="s">
        <v>46</v>
      </c>
      <c r="B20" s="100" t="s">
        <v>24</v>
      </c>
      <c r="C20" s="100" t="s">
        <v>65</v>
      </c>
      <c r="D20" s="121">
        <f t="shared" si="1"/>
        <v>0.15383920301851853</v>
      </c>
    </row>
    <row r="21" spans="1:4" ht="22.5" x14ac:dyDescent="0.2">
      <c r="A21" s="153" t="s">
        <v>58</v>
      </c>
      <c r="B21" s="100" t="s">
        <v>23</v>
      </c>
      <c r="C21" s="100" t="s">
        <v>65</v>
      </c>
      <c r="D21" s="121">
        <f t="shared" si="1"/>
        <v>0.18694239255555553</v>
      </c>
    </row>
    <row r="22" spans="1:4" ht="23.25" thickBot="1" x14ac:dyDescent="0.25">
      <c r="A22" s="154" t="s">
        <v>58</v>
      </c>
      <c r="B22" s="65" t="s">
        <v>24</v>
      </c>
      <c r="C22" s="65" t="s">
        <v>65</v>
      </c>
      <c r="D22" s="122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2013-04-03T19:49:47Z</cp:lastPrinted>
  <dcterms:created xsi:type="dcterms:W3CDTF">2006-10-21T16:32:25Z</dcterms:created>
  <dcterms:modified xsi:type="dcterms:W3CDTF">2016-09-07T20:13:01Z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